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二熊\Desktop\"/>
    </mc:Choice>
  </mc:AlternateContent>
  <xr:revisionPtr revIDLastSave="0" documentId="13_ncr:1_{43315943-E615-42D6-9197-DCAFD6DFB7D0}" xr6:coauthVersionLast="47" xr6:coauthVersionMax="47" xr10:uidLastSave="{00000000-0000-0000-0000-000000000000}"/>
  <bookViews>
    <workbookView xWindow="-110" yWindow="-110" windowWidth="19420" windowHeight="10420" xr2:uid="{DD045D82-D5A8-4D64-8716-EC459838E1A8}"/>
  </bookViews>
  <sheets>
    <sheet name="概览" sheetId="1" r:id="rId1"/>
  </sheets>
  <externalReferences>
    <externalReference r:id="rId2"/>
  </externalReferenc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5" i="1" l="1"/>
  <c r="N25" i="1"/>
  <c r="H14" i="1"/>
  <c r="J25" i="1"/>
  <c r="M25" i="1"/>
  <c r="L25" i="1"/>
  <c r="I25" i="1"/>
  <c r="K14" i="1"/>
  <c r="E25" i="1"/>
  <c r="D25" i="1"/>
  <c r="C25" i="1"/>
  <c r="B25" i="1"/>
  <c r="O24" i="1"/>
  <c r="N24" i="1"/>
  <c r="H13" i="1"/>
  <c r="J24" i="1"/>
  <c r="M24" i="1"/>
  <c r="L24" i="1"/>
  <c r="I24" i="1"/>
  <c r="K13" i="1"/>
  <c r="E24" i="1"/>
  <c r="D24" i="1"/>
  <c r="C24" i="1"/>
  <c r="B24" i="1"/>
  <c r="O23" i="1"/>
  <c r="N23" i="1"/>
  <c r="H12" i="1"/>
  <c r="J23" i="1"/>
  <c r="M23" i="1"/>
  <c r="L23" i="1"/>
  <c r="I23" i="1"/>
  <c r="K12" i="1"/>
  <c r="E23" i="1"/>
  <c r="D23" i="1"/>
  <c r="C23" i="1"/>
  <c r="B23" i="1"/>
  <c r="O22" i="1"/>
  <c r="N22" i="1"/>
  <c r="H11" i="1"/>
  <c r="J22" i="1"/>
  <c r="M22" i="1"/>
  <c r="L22" i="1"/>
  <c r="I22" i="1"/>
  <c r="K11" i="1"/>
  <c r="E22" i="1"/>
  <c r="D22" i="1"/>
  <c r="C22" i="1"/>
  <c r="B22" i="1"/>
  <c r="O21" i="1"/>
  <c r="N21" i="1"/>
  <c r="H10" i="1"/>
  <c r="J21" i="1"/>
  <c r="M21" i="1"/>
  <c r="L21" i="1"/>
  <c r="I21" i="1"/>
  <c r="K10" i="1"/>
  <c r="E21" i="1"/>
  <c r="D21" i="1"/>
  <c r="C21" i="1"/>
  <c r="B21" i="1"/>
  <c r="O20" i="1"/>
  <c r="N20" i="1"/>
  <c r="H9" i="1"/>
  <c r="J20" i="1"/>
  <c r="M20" i="1"/>
  <c r="L20" i="1"/>
  <c r="I20" i="1"/>
  <c r="K9" i="1"/>
  <c r="E20" i="1"/>
  <c r="D20" i="1"/>
  <c r="C20" i="1"/>
  <c r="B20" i="1"/>
  <c r="O19" i="1"/>
  <c r="N19" i="1"/>
  <c r="H8" i="1"/>
  <c r="J19" i="1"/>
  <c r="M19" i="1"/>
  <c r="L19" i="1"/>
  <c r="I19" i="1"/>
  <c r="K8" i="1"/>
  <c r="E19" i="1"/>
  <c r="D19" i="1"/>
  <c r="C19" i="1"/>
  <c r="B19" i="1"/>
  <c r="P18" i="1"/>
  <c r="O18" i="1"/>
  <c r="N18" i="1"/>
  <c r="M18" i="1"/>
  <c r="L18" i="1"/>
  <c r="K18" i="1"/>
  <c r="J18" i="1"/>
  <c r="I18" i="1"/>
  <c r="H18" i="1"/>
  <c r="G18" i="1"/>
  <c r="F18" i="1"/>
  <c r="E18" i="1"/>
  <c r="D18" i="1"/>
  <c r="C18" i="1"/>
  <c r="B18" i="1"/>
  <c r="N14" i="1"/>
  <c r="F14" i="1"/>
  <c r="O14" i="1"/>
  <c r="L14" i="1"/>
  <c r="I14" i="1"/>
  <c r="E14" i="1"/>
  <c r="C14" i="1"/>
  <c r="D14" i="1"/>
  <c r="N13" i="1"/>
  <c r="F13" i="1"/>
  <c r="O13" i="1"/>
  <c r="L13" i="1"/>
  <c r="I13" i="1"/>
  <c r="E13" i="1"/>
  <c r="C13" i="1"/>
  <c r="D13" i="1"/>
  <c r="N12" i="1"/>
  <c r="F12" i="1"/>
  <c r="O12" i="1"/>
  <c r="L12" i="1"/>
  <c r="I12" i="1"/>
  <c r="E12" i="1"/>
  <c r="C12" i="1"/>
  <c r="D12" i="1"/>
  <c r="N11" i="1"/>
  <c r="F11" i="1"/>
  <c r="O11" i="1"/>
  <c r="L11" i="1"/>
  <c r="I11" i="1"/>
  <c r="E11" i="1"/>
  <c r="C11" i="1"/>
  <c r="D11" i="1"/>
  <c r="N10" i="1"/>
  <c r="F10" i="1"/>
  <c r="O10" i="1"/>
  <c r="L10" i="1"/>
  <c r="I10" i="1"/>
  <c r="E10" i="1"/>
  <c r="C10" i="1"/>
  <c r="D10" i="1"/>
  <c r="N9" i="1"/>
  <c r="F9" i="1"/>
  <c r="O9" i="1"/>
  <c r="L9" i="1"/>
  <c r="I9" i="1"/>
  <c r="E9" i="1"/>
  <c r="D9" i="1"/>
  <c r="N8" i="1"/>
  <c r="F8" i="1"/>
  <c r="O8" i="1"/>
  <c r="L8" i="1"/>
  <c r="I8" i="1"/>
  <c r="E8" i="1"/>
  <c r="D8" i="1"/>
  <c r="N7" i="1"/>
  <c r="H7" i="1"/>
  <c r="K7" i="1"/>
  <c r="F7" i="1"/>
  <c r="O7" i="1"/>
  <c r="M7" i="1"/>
  <c r="L7" i="1"/>
  <c r="J7" i="1"/>
  <c r="I7" i="1"/>
  <c r="G7" i="1"/>
  <c r="E7" i="1"/>
  <c r="C7" i="1"/>
  <c r="B7" i="1"/>
  <c r="D7" i="1"/>
</calcChain>
</file>

<file path=xl/sharedStrings.xml><?xml version="1.0" encoding="utf-8"?>
<sst xmlns="http://schemas.openxmlformats.org/spreadsheetml/2006/main" count="71" uniqueCount="44">
  <si>
    <t>单位：万元</t>
  </si>
  <si>
    <t>资产
构建年度</t>
  </si>
  <si>
    <t>项目
资金总额</t>
  </si>
  <si>
    <t>项目资产（扶贫资产）总额</t>
  </si>
  <si>
    <t>项目资产总额占项目资金总额的%</t>
  </si>
  <si>
    <t>资产类别</t>
  </si>
  <si>
    <t>备注（资金规模年限等）</t>
  </si>
  <si>
    <t>合计</t>
  </si>
  <si>
    <t>经营性资产</t>
  </si>
  <si>
    <t>非经营资产（公益性资产）</t>
  </si>
  <si>
    <t>到户类资产</t>
  </si>
  <si>
    <t>涉及
项目个数</t>
  </si>
  <si>
    <t>扶贫资金
（资产）规模</t>
  </si>
  <si>
    <t>占资产总额的%</t>
  </si>
  <si>
    <t>2014年</t>
  </si>
  <si>
    <t>2015年</t>
  </si>
  <si>
    <t>2016年</t>
  </si>
  <si>
    <t>2017年</t>
  </si>
  <si>
    <t>2018年</t>
  </si>
  <si>
    <t>2019年</t>
  </si>
  <si>
    <t>2020年</t>
  </si>
  <si>
    <t>确权登记情况</t>
  </si>
  <si>
    <t>确权到户资产</t>
  </si>
  <si>
    <t>确权到村组集体资产</t>
  </si>
  <si>
    <t>国有资产</t>
  </si>
  <si>
    <t>涉及项目个数</t>
  </si>
  <si>
    <t>扶贫资产规模</t>
  </si>
  <si>
    <t>其中：经营性资产规模</t>
  </si>
  <si>
    <t>非经营性资产（公益性资产）规模</t>
  </si>
  <si>
    <t>确权到乡镇扶贫资产规模</t>
  </si>
  <si>
    <t>确权到县（部门）扶贫资产规模</t>
  </si>
  <si>
    <t>确权到市州（部门）扶贫资产规模</t>
  </si>
  <si>
    <t>审核人：</t>
  </si>
  <si>
    <t>填报人：</t>
  </si>
  <si>
    <t>联系电话：</t>
  </si>
  <si>
    <t>填报时间：</t>
  </si>
  <si>
    <t>填报说明：1.资产构建年度为川脱贫办发〔2020〕39号附件3中的构建年度（完工时间）；备注栏中，资金规模年限指资产构建年度资金来源年度，如2014年的资产构建年度可能包括2013年资金；项目资金总额包括哪几大类资金，如财政专项扶贫资金、行业扶贫资金（含贫困县统筹整合财政涉农资金）、社会扶贫资金、其他扶贫资金需在备注栏中说明。如备注栏不能填写完整，可在表后写出备注说明。</t>
  </si>
  <si>
    <t xml:space="preserve">      2.项目资金总额，来源于川脱贫办发〔2020〕38、39号附件1四类资金合计，需要强调的是阿坝州、甘孜州、凉山州及乐山市包括省级财政脱贫攻坚资金支持提升藏区彝区内生动力及大排查补短资金。项目形成的资产应纳入扶贫资产管理。</t>
  </si>
  <si>
    <t xml:space="preserve">      3.项目资产总额指按川脱贫办发〔2020〕38、39号附件2清理的项目中形成扶贫资产的额度，即川脱贫办发〔2020〕39号附件3中原始价值（报账金额）合计数。</t>
  </si>
  <si>
    <t xml:space="preserve">      4.资产类别中合计栏“资金（资产）规模”与“项目资产（扶贫资产）总额”一致。</t>
  </si>
  <si>
    <t xml:space="preserve">      5.资产类别按川脱贫办发〔2020〕39号文进行分类；涉及项目个数指按川脱贫办发〔2020〕39号附件2，统计分别形成扶贫资产的项目个数；扶贫资金（资产）规模，指形成扶贫资产项目决算报账金额分类合计数。</t>
  </si>
  <si>
    <t xml:space="preserve">      6.本《概览》根据确权登记情况，第一次：在2020年11月底前上报；第二次：在2021年1月15日前随年度工作进展情况上报；第三次：在2021年7月15日随分年度脱贫攻坚资金到位情况统计表、分年度扶贫项目资金统计表、扶贫资产台帐上报。此概览由各市州统一收集汇总并附各县概览上报省扶贫开发局计划财务处。</t>
  </si>
  <si>
    <t>填报单位：白玉县脱贫攻坚指挥部办公室</t>
    <phoneticPr fontId="3" type="noConversion"/>
  </si>
  <si>
    <t>四川省白玉县脱贫攻坚资产概览（2014—2020年）</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</si>
</sst>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7">
    <font>
      <sz val="11"/>
      <color theme="1"/>
      <name val="等线"/>
      <family val="2"/>
      <charset val="134"/>
      <scheme val="minor"/>
    </font>
    <font>
      <sz val="11"/>
      <color theme="1"/>
      <name val="等线"/>
      <family val="3"/>
      <charset val="134"/>
      <scheme val="minor"/>
    </font>
    <font>
      <sz val="20"/>
      <color theme="1"/>
      <name val="方正小标宋简体"/>
      <charset val="134"/>
    </font>
    <font>
      <sz val="9"/>
      <name val="等线"/>
      <family val="2"/>
      <charset val="134"/>
      <scheme val="minor"/>
    </font>
    <font>
      <sz val="11"/>
      <color theme="1"/>
      <name val="黑体"/>
      <family val="3"/>
      <charset val="134"/>
    </font>
    <font>
      <sz val="11"/>
      <color theme="1"/>
      <name val="仿宋"/>
      <family val="3"/>
      <charset val="134"/>
    </font>
    <font>
      <sz val="10"/>
      <color theme="1"/>
      <name val="黑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alignment vertical="center"/>
    </xf>
    <xf numFmtId="43"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9">
    <xf numFmtId="0" fontId="0" fillId="0" borderId="0" xfId="0">
      <alignment vertical="center"/>
    </xf>
    <xf numFmtId="0" fontId="2" fillId="0" borderId="0" xfId="2" applyFont="1" applyAlignment="1">
      <alignment horizontal="center" vertical="center"/>
    </xf>
    <xf numFmtId="0" fontId="1" fillId="0" borderId="0" xfId="2">
      <alignment vertical="center"/>
    </xf>
    <xf numFmtId="0" fontId="4" fillId="0" borderId="0" xfId="2" applyFont="1">
      <alignment vertical="center"/>
    </xf>
    <xf numFmtId="0" fontId="5" fillId="0" borderId="1" xfId="2" applyFont="1" applyBorder="1" applyAlignment="1">
      <alignment horizontal="center" vertical="center"/>
    </xf>
    <xf numFmtId="0" fontId="4" fillId="0" borderId="2" xfId="2" applyFont="1" applyBorder="1" applyAlignment="1">
      <alignment horizontal="center" vertical="center" wrapText="1"/>
    </xf>
    <xf numFmtId="0" fontId="4" fillId="0" borderId="2" xfId="2" applyFont="1" applyBorder="1" applyAlignment="1">
      <alignment horizontal="center" vertical="center"/>
    </xf>
    <xf numFmtId="0" fontId="4" fillId="0" borderId="2" xfId="2" applyFont="1" applyBorder="1" applyAlignment="1">
      <alignment horizontal="center" vertical="center" wrapText="1"/>
    </xf>
    <xf numFmtId="0" fontId="4" fillId="0" borderId="2" xfId="2" applyFont="1" applyBorder="1" applyAlignment="1">
      <alignment horizontal="center" vertical="center"/>
    </xf>
    <xf numFmtId="43" fontId="4" fillId="0" borderId="2" xfId="1" applyFont="1" applyBorder="1" applyAlignment="1">
      <alignment horizontal="right" vertical="center"/>
    </xf>
    <xf numFmtId="10" fontId="4" fillId="0" borderId="2" xfId="3" applyNumberFormat="1" applyFont="1" applyBorder="1" applyAlignment="1">
      <alignment horizontal="right" vertical="center"/>
    </xf>
    <xf numFmtId="0" fontId="4" fillId="0" borderId="2" xfId="2" applyFont="1" applyBorder="1" applyAlignment="1">
      <alignment horizontal="right" vertical="center"/>
    </xf>
    <xf numFmtId="0" fontId="4" fillId="0" borderId="2" xfId="2" applyFont="1" applyBorder="1">
      <alignment vertical="center"/>
    </xf>
    <xf numFmtId="0" fontId="5" fillId="0" borderId="2" xfId="2" applyFont="1" applyBorder="1" applyAlignment="1">
      <alignment horizontal="right" vertical="center"/>
    </xf>
    <xf numFmtId="43" fontId="5" fillId="0" borderId="2" xfId="1" applyFont="1" applyBorder="1" applyAlignment="1">
      <alignment horizontal="right" vertical="center"/>
    </xf>
    <xf numFmtId="10" fontId="5" fillId="0" borderId="2" xfId="3" applyNumberFormat="1" applyFont="1" applyBorder="1" applyAlignment="1">
      <alignment horizontal="right" vertical="center"/>
    </xf>
    <xf numFmtId="0" fontId="5" fillId="0" borderId="2" xfId="2" applyFont="1" applyBorder="1">
      <alignment vertical="center"/>
    </xf>
    <xf numFmtId="0" fontId="1" fillId="0" borderId="2" xfId="2" applyBorder="1">
      <alignment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10" fontId="4" fillId="0" borderId="2" xfId="3" applyNumberFormat="1" applyFont="1" applyBorder="1" applyAlignment="1">
      <alignment horizontal="center" vertical="center"/>
    </xf>
    <xf numFmtId="0" fontId="6" fillId="0" borderId="2" xfId="2" applyFont="1" applyBorder="1" applyAlignment="1">
      <alignment horizontal="center" vertical="center" wrapText="1"/>
    </xf>
    <xf numFmtId="10" fontId="4" fillId="0" borderId="2" xfId="3" applyNumberFormat="1" applyFont="1" applyBorder="1" applyAlignment="1">
      <alignment horizontal="center" vertical="center"/>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2" xfId="2" applyFont="1" applyBorder="1" applyAlignment="1">
      <alignment vertical="center" wrapText="1"/>
    </xf>
    <xf numFmtId="0" fontId="4" fillId="0" borderId="0" xfId="2" applyFont="1" applyAlignment="1">
      <alignment vertical="center" wrapText="1"/>
    </xf>
    <xf numFmtId="0" fontId="4" fillId="0" borderId="2" xfId="3" applyNumberFormat="1" applyFont="1" applyBorder="1">
      <alignment vertical="center"/>
    </xf>
    <xf numFmtId="43" fontId="4" fillId="0" borderId="2" xfId="2" applyNumberFormat="1" applyFont="1" applyBorder="1" applyAlignment="1">
      <alignment horizontal="right" vertical="center"/>
    </xf>
    <xf numFmtId="43" fontId="5" fillId="0" borderId="2" xfId="2" applyNumberFormat="1" applyFont="1" applyBorder="1">
      <alignment vertical="center"/>
    </xf>
    <xf numFmtId="43" fontId="5" fillId="0" borderId="2" xfId="1" applyFont="1" applyBorder="1">
      <alignment vertical="center"/>
    </xf>
    <xf numFmtId="43" fontId="5" fillId="0" borderId="2" xfId="1" applyFont="1" applyBorder="1" applyAlignment="1">
      <alignment horizontal="center" vertical="center"/>
    </xf>
    <xf numFmtId="43" fontId="1" fillId="0" borderId="2" xfId="1" applyBorder="1">
      <alignment vertical="center"/>
    </xf>
    <xf numFmtId="0" fontId="5" fillId="0" borderId="7" xfId="2" applyFont="1" applyBorder="1" applyAlignment="1">
      <alignment horizontal="right" vertical="center"/>
    </xf>
    <xf numFmtId="0" fontId="5" fillId="0" borderId="0" xfId="2" applyFont="1" applyAlignment="1">
      <alignment horizontal="left" vertical="center" wrapText="1"/>
    </xf>
    <xf numFmtId="0" fontId="5" fillId="0" borderId="0" xfId="2" applyFont="1" applyAlignment="1">
      <alignment horizontal="left" vertical="center"/>
    </xf>
    <xf numFmtId="0" fontId="1" fillId="0" borderId="0" xfId="2" applyAlignment="1">
      <alignment horizontal="left" vertical="center"/>
    </xf>
    <xf numFmtId="0" fontId="1" fillId="0" borderId="0" xfId="2" applyAlignment="1">
      <alignment vertical="center" wrapText="1"/>
    </xf>
  </cellXfs>
  <cellStyles count="4">
    <cellStyle name="百分比 2" xfId="3" xr:uid="{FB218666-CD10-4CDA-9A9E-FB8453B6BF63}"/>
    <cellStyle name="常规" xfId="0" builtinId="0"/>
    <cellStyle name="常规 5" xfId="2" xr:uid="{D6B6FD32-ACC1-407E-B6BE-E63F094D5AEE}"/>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01&#24037;&#20316;&#25991;&#26723;\03&#30333;&#29577;&#25206;&#36139;&#36164;&#37329;&#28165;&#29702;&#39033;&#30446;\03&#24037;&#20316;&#24213;&#31295;\&#27719;&#24635;6-&#20840;&#37096;-&#36164;&#37329;&#32479;&#35745;&#21450;&#36164;&#20135;&#31649;&#29702;&#21488;&#361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sheetName val="2019"/>
      <sheetName val="2018"/>
      <sheetName val="2017"/>
      <sheetName val="2016"/>
      <sheetName val="2015"/>
      <sheetName val="2014"/>
      <sheetName val="汇总内表"/>
      <sheetName val="概览"/>
    </sheetNames>
    <sheetDataSet>
      <sheetData sheetId="0"/>
      <sheetData sheetId="1"/>
      <sheetData sheetId="2"/>
      <sheetData sheetId="3"/>
      <sheetData sheetId="4"/>
      <sheetData sheetId="5"/>
      <sheetData sheetId="6"/>
      <sheetData sheetId="7">
        <row r="4">
          <cell r="P4">
            <v>18582.703464999995</v>
          </cell>
          <cell r="U4">
            <v>48677.817468431611</v>
          </cell>
          <cell r="Z4">
            <v>56138.227856363723</v>
          </cell>
          <cell r="AE4">
            <v>32287.337124000005</v>
          </cell>
          <cell r="AJ4">
            <v>7423.3951000000006</v>
          </cell>
        </row>
        <row r="5">
          <cell r="E5">
            <v>0</v>
          </cell>
          <cell r="K5">
            <v>296</v>
          </cell>
          <cell r="P5">
            <v>4854.0000999999947</v>
          </cell>
          <cell r="U5">
            <v>2026.7199999999953</v>
          </cell>
          <cell r="Z5">
            <v>3279.5926363636349</v>
          </cell>
          <cell r="AE5">
            <v>402.32756199999824</v>
          </cell>
          <cell r="AJ5">
            <v>7.9999999999999174</v>
          </cell>
        </row>
        <row r="6">
          <cell r="F6">
            <v>609.67200000000003</v>
          </cell>
          <cell r="K6">
            <v>1654.15</v>
          </cell>
          <cell r="P6">
            <v>5151.4843669999991</v>
          </cell>
          <cell r="U6">
            <v>33901.287970431615</v>
          </cell>
          <cell r="Z6">
            <v>38163.2207010001</v>
          </cell>
          <cell r="AE6">
            <v>13213.259958000002</v>
          </cell>
          <cell r="AJ6">
            <v>2115.1091000000001</v>
          </cell>
        </row>
        <row r="7">
          <cell r="F7">
            <v>509.67200000000003</v>
          </cell>
          <cell r="K7">
            <v>1654.15</v>
          </cell>
          <cell r="P7">
            <v>5107.4843669999991</v>
          </cell>
          <cell r="U7">
            <v>31833.538020431617</v>
          </cell>
          <cell r="Z7">
            <v>35507.492701000097</v>
          </cell>
          <cell r="AE7">
            <v>9758.6879940000035</v>
          </cell>
          <cell r="AJ7">
            <v>750.20910000000003</v>
          </cell>
        </row>
        <row r="8">
          <cell r="F8">
            <v>100</v>
          </cell>
          <cell r="K8">
            <v>0</v>
          </cell>
          <cell r="P8">
            <v>44</v>
          </cell>
          <cell r="U8">
            <v>2067.7499500000008</v>
          </cell>
          <cell r="Z8">
            <v>2655.7279999999996</v>
          </cell>
          <cell r="AE8">
            <v>3454.5719639999998</v>
          </cell>
          <cell r="AJ8">
            <v>1364.9</v>
          </cell>
        </row>
        <row r="10">
          <cell r="F10">
            <v>0</v>
          </cell>
          <cell r="K10">
            <v>1524</v>
          </cell>
          <cell r="P10">
            <v>1055.0472300000001</v>
          </cell>
          <cell r="U10">
            <v>5025.0232999999998</v>
          </cell>
          <cell r="Z10">
            <v>13718.039030999991</v>
          </cell>
          <cell r="AE10">
            <v>10983.723400000001</v>
          </cell>
          <cell r="AJ10">
            <v>4061.576</v>
          </cell>
        </row>
        <row r="11">
          <cell r="F11">
            <v>0</v>
          </cell>
          <cell r="K11">
            <v>1524</v>
          </cell>
          <cell r="P11">
            <v>690.29764299999999</v>
          </cell>
          <cell r="U11">
            <v>4975.0232999999998</v>
          </cell>
          <cell r="Z11">
            <v>13718.039030999991</v>
          </cell>
          <cell r="AE11">
            <v>6929.1534000000001</v>
          </cell>
          <cell r="AJ11">
            <v>3598.5</v>
          </cell>
        </row>
        <row r="12">
          <cell r="F12">
            <v>0</v>
          </cell>
          <cell r="K12">
            <v>0</v>
          </cell>
          <cell r="P12">
            <v>364.74958700000002</v>
          </cell>
          <cell r="U12">
            <v>50</v>
          </cell>
          <cell r="Z12">
            <v>0</v>
          </cell>
          <cell r="AE12">
            <v>4054.57</v>
          </cell>
          <cell r="AJ12">
            <v>463.07600000000002</v>
          </cell>
        </row>
        <row r="14">
          <cell r="F14">
            <v>5021</v>
          </cell>
          <cell r="K14">
            <v>2825.5</v>
          </cell>
          <cell r="P14">
            <v>7522.1717680000011</v>
          </cell>
          <cell r="U14">
            <v>7724.7861980000007</v>
          </cell>
          <cell r="Z14">
            <v>977.3754879999999</v>
          </cell>
          <cell r="AE14">
            <v>7688.0262039999998</v>
          </cell>
          <cell r="AJ14">
            <v>1238.71</v>
          </cell>
        </row>
        <row r="15">
          <cell r="F15">
            <v>5021</v>
          </cell>
          <cell r="K15">
            <v>2560</v>
          </cell>
          <cell r="P15">
            <v>6414.3017680000012</v>
          </cell>
          <cell r="U15">
            <v>7703.0861980000009</v>
          </cell>
          <cell r="Z15">
            <v>977.3754879999999</v>
          </cell>
          <cell r="AE15">
            <v>7433.0262039999998</v>
          </cell>
          <cell r="AJ15">
            <v>1238.71</v>
          </cell>
        </row>
        <row r="16">
          <cell r="F16">
            <v>0</v>
          </cell>
          <cell r="K16">
            <v>265.5</v>
          </cell>
          <cell r="P16">
            <v>1107.8699999999999</v>
          </cell>
          <cell r="U16">
            <v>21.7</v>
          </cell>
          <cell r="Z16">
            <v>0</v>
          </cell>
          <cell r="AE16">
            <v>255</v>
          </cell>
          <cell r="AJ16">
            <v>0</v>
          </cell>
        </row>
      </sheetData>
      <sheetData sheetId="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A4A7-78AB-49B3-A385-F8C78E2ABA2A}">
  <dimension ref="A1:Q38"/>
  <sheetViews>
    <sheetView tabSelected="1" zoomScale="85" zoomScaleNormal="85" workbookViewId="0">
      <selection activeCell="G8" sqref="G8"/>
    </sheetView>
  </sheetViews>
  <sheetFormatPr defaultColWidth="9" defaultRowHeight="14"/>
  <cols>
    <col min="1" max="1" width="13.58203125" style="2" customWidth="1"/>
    <col min="2" max="2" width="13.25" style="2" customWidth="1"/>
    <col min="3" max="4" width="12.9140625" style="2" customWidth="1"/>
    <col min="5" max="5" width="12.58203125" style="2" customWidth="1"/>
    <col min="6" max="6" width="13.9140625" style="2" customWidth="1"/>
    <col min="7" max="7" width="12.33203125" style="2" customWidth="1"/>
    <col min="8" max="8" width="13.9140625" style="2" customWidth="1"/>
    <col min="9" max="9" width="13.08203125" style="2" customWidth="1"/>
    <col min="10" max="10" width="12.58203125" style="2" customWidth="1"/>
    <col min="11" max="11" width="13.9140625" style="2" customWidth="1"/>
    <col min="12" max="12" width="13.08203125" style="2" customWidth="1"/>
    <col min="13" max="13" width="11.9140625" style="2" customWidth="1"/>
    <col min="14" max="14" width="13.9140625" style="2" customWidth="1"/>
    <col min="15" max="15" width="13" style="2" customWidth="1"/>
    <col min="16" max="16" width="11.08203125" style="2" customWidth="1"/>
    <col min="17" max="16384" width="9" style="2"/>
  </cols>
  <sheetData>
    <row r="1" spans="1:17" ht="25.5">
      <c r="A1" s="1" t="s">
        <v>43</v>
      </c>
      <c r="B1" s="1"/>
      <c r="C1" s="1"/>
      <c r="D1" s="1"/>
      <c r="E1" s="1"/>
      <c r="F1" s="1"/>
      <c r="G1" s="1"/>
      <c r="H1" s="1"/>
      <c r="I1" s="1"/>
      <c r="J1" s="1"/>
      <c r="K1" s="1"/>
      <c r="L1" s="1"/>
      <c r="M1" s="1"/>
      <c r="N1" s="1"/>
      <c r="O1" s="1"/>
      <c r="P1" s="1"/>
    </row>
    <row r="3" spans="1:17">
      <c r="A3" s="3" t="s">
        <v>42</v>
      </c>
      <c r="M3" s="4" t="s">
        <v>0</v>
      </c>
      <c r="N3" s="4"/>
      <c r="O3" s="4"/>
    </row>
    <row r="4" spans="1:17" ht="20" customHeight="1">
      <c r="A4" s="5" t="s">
        <v>1</v>
      </c>
      <c r="B4" s="5" t="s">
        <v>2</v>
      </c>
      <c r="C4" s="5" t="s">
        <v>3</v>
      </c>
      <c r="D4" s="5" t="s">
        <v>4</v>
      </c>
      <c r="E4" s="6" t="s">
        <v>5</v>
      </c>
      <c r="F4" s="6"/>
      <c r="G4" s="6"/>
      <c r="H4" s="6"/>
      <c r="I4" s="6"/>
      <c r="J4" s="6"/>
      <c r="K4" s="6"/>
      <c r="L4" s="6"/>
      <c r="M4" s="6"/>
      <c r="N4" s="6"/>
      <c r="O4" s="6"/>
      <c r="P4" s="5" t="s">
        <v>6</v>
      </c>
    </row>
    <row r="5" spans="1:17" ht="20" customHeight="1">
      <c r="A5" s="6"/>
      <c r="B5" s="6"/>
      <c r="C5" s="5"/>
      <c r="D5" s="5"/>
      <c r="E5" s="6" t="s">
        <v>7</v>
      </c>
      <c r="F5" s="6"/>
      <c r="G5" s="6" t="s">
        <v>8</v>
      </c>
      <c r="H5" s="6"/>
      <c r="I5" s="6"/>
      <c r="J5" s="6" t="s">
        <v>9</v>
      </c>
      <c r="K5" s="6"/>
      <c r="L5" s="6"/>
      <c r="M5" s="6" t="s">
        <v>10</v>
      </c>
      <c r="N5" s="6"/>
      <c r="O5" s="6"/>
      <c r="P5" s="5"/>
    </row>
    <row r="6" spans="1:17" ht="28">
      <c r="A6" s="6"/>
      <c r="B6" s="6"/>
      <c r="C6" s="5"/>
      <c r="D6" s="5"/>
      <c r="E6" s="7" t="s">
        <v>11</v>
      </c>
      <c r="F6" s="7" t="s">
        <v>12</v>
      </c>
      <c r="G6" s="7" t="s">
        <v>11</v>
      </c>
      <c r="H6" s="7" t="s">
        <v>12</v>
      </c>
      <c r="I6" s="7" t="s">
        <v>13</v>
      </c>
      <c r="J6" s="7" t="s">
        <v>11</v>
      </c>
      <c r="K6" s="7" t="s">
        <v>12</v>
      </c>
      <c r="L6" s="7" t="s">
        <v>13</v>
      </c>
      <c r="M6" s="7" t="s">
        <v>11</v>
      </c>
      <c r="N6" s="7" t="s">
        <v>12</v>
      </c>
      <c r="O6" s="7" t="s">
        <v>13</v>
      </c>
      <c r="P6" s="5"/>
    </row>
    <row r="7" spans="1:17" s="3" customFormat="1" ht="20" customHeight="1">
      <c r="A7" s="8" t="s">
        <v>7</v>
      </c>
      <c r="B7" s="9">
        <f>SUM(B8:B14)</f>
        <v>331309.04399992758</v>
      </c>
      <c r="C7" s="9">
        <f>SUM(C8:C14)</f>
        <v>175039.80301379532</v>
      </c>
      <c r="D7" s="10">
        <f>C7/B7</f>
        <v>0.52832787448396246</v>
      </c>
      <c r="E7" s="11">
        <f>G7+J7+M7</f>
        <v>5131</v>
      </c>
      <c r="F7" s="9">
        <f>H7+K7+N7</f>
        <v>175039.80301379538</v>
      </c>
      <c r="G7" s="11">
        <f>SUM(G8:G14)</f>
        <v>259</v>
      </c>
      <c r="H7" s="11">
        <f>SUM(H8:H14)</f>
        <v>16269.415501000001</v>
      </c>
      <c r="I7" s="10">
        <f>H7/F7</f>
        <v>9.2946948184795222E-2</v>
      </c>
      <c r="J7" s="11">
        <f>SUM(J8:J14)</f>
        <v>2353</v>
      </c>
      <c r="K7" s="11">
        <f>SUM(K8:K14)</f>
        <v>147903.74721443173</v>
      </c>
      <c r="L7" s="11">
        <f>K7/F7</f>
        <v>0.8449720844508436</v>
      </c>
      <c r="M7" s="9">
        <f>SUM(M8:M14)</f>
        <v>2519</v>
      </c>
      <c r="N7" s="11">
        <f>SUM(N8:N14)</f>
        <v>10866.640298363624</v>
      </c>
      <c r="O7" s="11">
        <f>N7/F7</f>
        <v>6.2080967364361084E-2</v>
      </c>
      <c r="P7" s="12"/>
    </row>
    <row r="8" spans="1:17" ht="20" customHeight="1">
      <c r="A8" s="13" t="s">
        <v>14</v>
      </c>
      <c r="B8" s="14">
        <v>6363.8690000000006</v>
      </c>
      <c r="C8" s="14">
        <v>5630.6720000000005</v>
      </c>
      <c r="D8" s="15">
        <f>C8/B8</f>
        <v>0.8847875404097727</v>
      </c>
      <c r="E8" s="11">
        <f t="shared" ref="E8:F14" si="0">G8+J8+M8</f>
        <v>462</v>
      </c>
      <c r="F8" s="9">
        <f t="shared" si="0"/>
        <v>5630.6720000000005</v>
      </c>
      <c r="G8" s="13">
        <v>32</v>
      </c>
      <c r="H8" s="14">
        <f>[1]汇总内表!F8+[1]汇总内表!F12+[1]汇总内表!F16</f>
        <v>100</v>
      </c>
      <c r="I8" s="15">
        <f>H8/F8</f>
        <v>1.7759869514686701E-2</v>
      </c>
      <c r="J8" s="13">
        <v>430</v>
      </c>
      <c r="K8" s="14">
        <f>[1]汇总内表!F7+[1]汇总内表!F11+[1]汇总内表!F15</f>
        <v>5530.6720000000005</v>
      </c>
      <c r="L8" s="13">
        <f t="shared" ref="L8:L14" si="1">K8/F8</f>
        <v>0.98224013048531333</v>
      </c>
      <c r="M8" s="16">
        <v>0</v>
      </c>
      <c r="N8" s="14">
        <f>[1]汇总内表!E5</f>
        <v>0</v>
      </c>
      <c r="O8" s="13">
        <f t="shared" ref="O8:O14" si="2">N8/F8</f>
        <v>0</v>
      </c>
      <c r="P8" s="17"/>
    </row>
    <row r="9" spans="1:17" ht="20" customHeight="1">
      <c r="A9" s="13" t="s">
        <v>15</v>
      </c>
      <c r="B9" s="14">
        <v>7366.7999999999993</v>
      </c>
      <c r="C9" s="14">
        <v>6299.65</v>
      </c>
      <c r="D9" s="15">
        <f t="shared" ref="D9:D14" si="3">C9/B9</f>
        <v>0.85514063093880655</v>
      </c>
      <c r="E9" s="11">
        <f t="shared" si="0"/>
        <v>611</v>
      </c>
      <c r="F9" s="9">
        <f t="shared" si="0"/>
        <v>6299.65</v>
      </c>
      <c r="G9" s="13">
        <v>35</v>
      </c>
      <c r="H9" s="14">
        <f>[1]汇总内表!K8+[1]汇总内表!K12+[1]汇总内表!K16</f>
        <v>265.5</v>
      </c>
      <c r="I9" s="15">
        <f t="shared" ref="I9:I14" si="4">H9/F9</f>
        <v>4.2145198542776187E-2</v>
      </c>
      <c r="J9" s="13">
        <v>502</v>
      </c>
      <c r="K9" s="14">
        <f>[1]汇总内表!K7+[1]汇总内表!K11+[1]汇总内表!K15</f>
        <v>5738.15</v>
      </c>
      <c r="L9" s="13">
        <f t="shared" si="1"/>
        <v>0.91086806409879917</v>
      </c>
      <c r="M9" s="16">
        <v>74</v>
      </c>
      <c r="N9" s="14">
        <f>[1]汇总内表!K5</f>
        <v>296</v>
      </c>
      <c r="O9" s="13">
        <f t="shared" si="2"/>
        <v>4.6986737358424679E-2</v>
      </c>
      <c r="P9" s="17"/>
    </row>
    <row r="10" spans="1:17" ht="20" customHeight="1">
      <c r="A10" s="13" t="s">
        <v>16</v>
      </c>
      <c r="B10" s="14">
        <v>30339.27</v>
      </c>
      <c r="C10" s="14">
        <f>[1]汇总内表!P4</f>
        <v>18582.703464999995</v>
      </c>
      <c r="D10" s="15">
        <f t="shared" si="3"/>
        <v>0.61249672338853223</v>
      </c>
      <c r="E10" s="11">
        <f t="shared" si="0"/>
        <v>1046</v>
      </c>
      <c r="F10" s="9">
        <f t="shared" si="0"/>
        <v>18582.703464999995</v>
      </c>
      <c r="G10" s="13">
        <v>44</v>
      </c>
      <c r="H10" s="14">
        <f>[1]汇总内表!P8+[1]汇总内表!P12+[1]汇总内表!P16</f>
        <v>1516.6195869999999</v>
      </c>
      <c r="I10" s="15">
        <f t="shared" si="4"/>
        <v>8.161458260669717E-2</v>
      </c>
      <c r="J10" s="13">
        <v>355</v>
      </c>
      <c r="K10" s="14">
        <f>[1]汇总内表!P7+[1]汇总内表!P11+[1]汇总内表!P15</f>
        <v>12212.083778</v>
      </c>
      <c r="L10" s="13">
        <f t="shared" si="1"/>
        <v>0.65717476474836511</v>
      </c>
      <c r="M10" s="17">
        <v>647</v>
      </c>
      <c r="N10" s="14">
        <f>[1]汇总内表!P5</f>
        <v>4854.0000999999947</v>
      </c>
      <c r="O10" s="13">
        <f t="shared" si="2"/>
        <v>0.26121065264493776</v>
      </c>
      <c r="P10" s="17"/>
    </row>
    <row r="11" spans="1:17" ht="20" customHeight="1">
      <c r="A11" s="13" t="s">
        <v>17</v>
      </c>
      <c r="B11" s="14">
        <v>64406.296999999999</v>
      </c>
      <c r="C11" s="14">
        <f>[1]汇总内表!U4</f>
        <v>48677.817468431611</v>
      </c>
      <c r="D11" s="15">
        <f t="shared" si="3"/>
        <v>0.75579282982891582</v>
      </c>
      <c r="E11" s="11">
        <f t="shared" si="0"/>
        <v>1070</v>
      </c>
      <c r="F11" s="9">
        <f t="shared" si="0"/>
        <v>48677.817468431618</v>
      </c>
      <c r="G11" s="13">
        <v>27</v>
      </c>
      <c r="H11" s="14">
        <f>[1]汇总内表!U8+[1]汇总内表!U12+[1]汇总内表!U16</f>
        <v>2139.4499500000006</v>
      </c>
      <c r="I11" s="15">
        <f t="shared" si="4"/>
        <v>4.3951229970149538E-2</v>
      </c>
      <c r="J11" s="13">
        <v>289</v>
      </c>
      <c r="K11" s="14">
        <f>[1]汇总内表!U7+[1]汇总内表!U11+[1]汇总内表!U15</f>
        <v>44511.647518431622</v>
      </c>
      <c r="L11" s="13">
        <f t="shared" si="1"/>
        <v>0.91441337827642277</v>
      </c>
      <c r="M11" s="17">
        <v>754</v>
      </c>
      <c r="N11" s="14">
        <f>[1]汇总内表!U5</f>
        <v>2026.7199999999953</v>
      </c>
      <c r="O11" s="13">
        <f t="shared" si="2"/>
        <v>4.1635391753427668E-2</v>
      </c>
      <c r="P11" s="17"/>
    </row>
    <row r="12" spans="1:17" ht="20" customHeight="1">
      <c r="A12" s="13" t="s">
        <v>18</v>
      </c>
      <c r="B12" s="14">
        <v>95138.63099995254</v>
      </c>
      <c r="C12" s="14">
        <f>[1]汇总内表!Z4</f>
        <v>56138.227856363723</v>
      </c>
      <c r="D12" s="15">
        <f t="shared" si="3"/>
        <v>0.59006764409287882</v>
      </c>
      <c r="E12" s="11">
        <f t="shared" si="0"/>
        <v>526</v>
      </c>
      <c r="F12" s="9">
        <f t="shared" si="0"/>
        <v>56138.227856363723</v>
      </c>
      <c r="G12" s="13">
        <v>37</v>
      </c>
      <c r="H12" s="14">
        <f>[1]汇总内表!Z8+[1]汇总内表!Z12+[1]汇总内表!Z16</f>
        <v>2655.7279999999996</v>
      </c>
      <c r="I12" s="15">
        <f t="shared" si="4"/>
        <v>4.7306943973988505E-2</v>
      </c>
      <c r="J12" s="13">
        <v>169</v>
      </c>
      <c r="K12" s="14">
        <f>[1]汇总内表!Z7+[1]汇总内表!Z11+[1]汇总内表!Z15</f>
        <v>50202.907220000088</v>
      </c>
      <c r="L12" s="13">
        <f t="shared" si="1"/>
        <v>0.89427310296381546</v>
      </c>
      <c r="M12" s="17">
        <v>320</v>
      </c>
      <c r="N12" s="14">
        <f>[1]汇总内表!Z5</f>
        <v>3279.5926363636349</v>
      </c>
      <c r="O12" s="13">
        <f t="shared" si="2"/>
        <v>5.8419953062196044E-2</v>
      </c>
      <c r="P12" s="17"/>
    </row>
    <row r="13" spans="1:17" ht="20" customHeight="1">
      <c r="A13" s="13" t="s">
        <v>19</v>
      </c>
      <c r="B13" s="14">
        <v>88150.026999975016</v>
      </c>
      <c r="C13" s="14">
        <f>[1]汇总内表!AE4</f>
        <v>32287.337124000005</v>
      </c>
      <c r="D13" s="15">
        <f t="shared" si="3"/>
        <v>0.36627710986417683</v>
      </c>
      <c r="E13" s="11">
        <f t="shared" si="0"/>
        <v>653</v>
      </c>
      <c r="F13" s="9">
        <f t="shared" si="0"/>
        <v>32287.337124000005</v>
      </c>
      <c r="G13" s="13">
        <v>52</v>
      </c>
      <c r="H13" s="14">
        <f>[1]汇总内表!AE8+[1]汇总内表!AE12+[1]汇总内表!AE16</f>
        <v>7764.1419640000004</v>
      </c>
      <c r="I13" s="15">
        <f t="shared" si="4"/>
        <v>0.24047018601074768</v>
      </c>
      <c r="J13" s="13">
        <v>278</v>
      </c>
      <c r="K13" s="14">
        <f>[1]汇总内表!AE7+[1]汇总内表!AE11+[1]汇总内表!AE15</f>
        <v>24120.867598000004</v>
      </c>
      <c r="L13" s="13">
        <f t="shared" si="1"/>
        <v>0.74706896717321247</v>
      </c>
      <c r="M13" s="17">
        <v>323</v>
      </c>
      <c r="N13" s="14">
        <f>[1]汇总内表!AE5</f>
        <v>402.32756199999824</v>
      </c>
      <c r="O13" s="13">
        <f t="shared" si="2"/>
        <v>1.2460846816039773E-2</v>
      </c>
      <c r="P13" s="17"/>
    </row>
    <row r="14" spans="1:17" ht="20" customHeight="1">
      <c r="A14" s="13" t="s">
        <v>20</v>
      </c>
      <c r="B14" s="14">
        <v>39544.149999999994</v>
      </c>
      <c r="C14" s="14">
        <f>[1]汇总内表!AJ4</f>
        <v>7423.3951000000006</v>
      </c>
      <c r="D14" s="15">
        <f t="shared" si="3"/>
        <v>0.18772422975332639</v>
      </c>
      <c r="E14" s="11">
        <f t="shared" si="0"/>
        <v>763</v>
      </c>
      <c r="F14" s="9">
        <f t="shared" si="0"/>
        <v>7423.3950999999997</v>
      </c>
      <c r="G14" s="13">
        <v>32</v>
      </c>
      <c r="H14" s="14">
        <f>[1]汇总内表!AJ8+[1]汇总内表!AJ12+[1]汇总内表!AJ16</f>
        <v>1827.9760000000001</v>
      </c>
      <c r="I14" s="15">
        <f t="shared" si="4"/>
        <v>0.24624527933317197</v>
      </c>
      <c r="J14" s="13">
        <v>330</v>
      </c>
      <c r="K14" s="14">
        <f>[1]汇总内表!AJ7+[1]汇总内表!AJ11+[1]汇总内表!AJ15</f>
        <v>5587.4191000000001</v>
      </c>
      <c r="L14" s="13">
        <f t="shared" si="1"/>
        <v>0.75267704665214441</v>
      </c>
      <c r="M14" s="17">
        <v>401</v>
      </c>
      <c r="N14" s="14">
        <f>[1]汇总内表!AJ5</f>
        <v>7.9999999999999174</v>
      </c>
      <c r="O14" s="13">
        <f t="shared" si="2"/>
        <v>1.0776740146836476E-3</v>
      </c>
      <c r="P14" s="17"/>
    </row>
    <row r="15" spans="1:17" ht="20" customHeight="1">
      <c r="A15" s="5" t="s">
        <v>1</v>
      </c>
      <c r="B15" s="6" t="s">
        <v>21</v>
      </c>
      <c r="C15" s="6"/>
      <c r="D15" s="6"/>
      <c r="E15" s="6"/>
      <c r="F15" s="6"/>
      <c r="G15" s="6"/>
      <c r="H15" s="6"/>
      <c r="I15" s="6"/>
      <c r="J15" s="6"/>
      <c r="K15" s="6"/>
      <c r="L15" s="6"/>
      <c r="M15" s="6"/>
      <c r="N15" s="6"/>
      <c r="O15" s="6"/>
      <c r="P15" s="6"/>
    </row>
    <row r="16" spans="1:17" ht="20" customHeight="1">
      <c r="A16" s="6"/>
      <c r="B16" s="18" t="s">
        <v>7</v>
      </c>
      <c r="C16" s="19"/>
      <c r="D16" s="19"/>
      <c r="E16" s="20"/>
      <c r="F16" s="21" t="s">
        <v>22</v>
      </c>
      <c r="G16" s="21"/>
      <c r="H16" s="18" t="s">
        <v>23</v>
      </c>
      <c r="I16" s="19"/>
      <c r="J16" s="20"/>
      <c r="K16" s="6" t="s">
        <v>24</v>
      </c>
      <c r="L16" s="6"/>
      <c r="M16" s="6"/>
      <c r="N16" s="6"/>
      <c r="O16" s="6"/>
      <c r="P16" s="6"/>
      <c r="Q16" s="3"/>
    </row>
    <row r="17" spans="1:17" ht="57" customHeight="1">
      <c r="A17" s="6"/>
      <c r="B17" s="22" t="s">
        <v>25</v>
      </c>
      <c r="C17" s="8" t="s">
        <v>26</v>
      </c>
      <c r="D17" s="7" t="s">
        <v>27</v>
      </c>
      <c r="E17" s="7" t="s">
        <v>28</v>
      </c>
      <c r="F17" s="23" t="s">
        <v>25</v>
      </c>
      <c r="G17" s="7" t="s">
        <v>26</v>
      </c>
      <c r="H17" s="8" t="s">
        <v>25</v>
      </c>
      <c r="I17" s="7" t="s">
        <v>26</v>
      </c>
      <c r="J17" s="7" t="s">
        <v>27</v>
      </c>
      <c r="K17" s="24" t="s">
        <v>25</v>
      </c>
      <c r="L17" s="24" t="s">
        <v>26</v>
      </c>
      <c r="M17" s="24" t="s">
        <v>27</v>
      </c>
      <c r="N17" s="25" t="s">
        <v>29</v>
      </c>
      <c r="O17" s="7" t="s">
        <v>30</v>
      </c>
      <c r="P17" s="26" t="s">
        <v>31</v>
      </c>
      <c r="Q17" s="27"/>
    </row>
    <row r="18" spans="1:17" s="3" customFormat="1" ht="20" customHeight="1">
      <c r="A18" s="8" t="s">
        <v>7</v>
      </c>
      <c r="B18" s="12">
        <f>F18+H18+L18</f>
        <v>88153.394119999997</v>
      </c>
      <c r="C18" s="12">
        <f>G18+I18+M18</f>
        <v>112257.28998179533</v>
      </c>
      <c r="D18" s="28">
        <f>J18+M18</f>
        <v>16269.415500999999</v>
      </c>
      <c r="E18" s="28">
        <f>K18+N18</f>
        <v>36592.408960999994</v>
      </c>
      <c r="F18" s="9">
        <f>SUM(F19:F25)</f>
        <v>2519</v>
      </c>
      <c r="G18" s="9">
        <f>SUM(G19:G25)</f>
        <v>10866.640298363624</v>
      </c>
      <c r="H18" s="11">
        <f>J18+M18+P18</f>
        <v>16269.415500999999</v>
      </c>
      <c r="I18" s="11">
        <f>SUM(I19:I25)</f>
        <v>94808.184096431709</v>
      </c>
      <c r="J18" s="9">
        <f>SUM(J19:J25)</f>
        <v>9686.9499139999989</v>
      </c>
      <c r="K18" s="11">
        <f>SUM(K19:K25)</f>
        <v>225</v>
      </c>
      <c r="L18" s="29">
        <f>N18+O18</f>
        <v>69364.978619000001</v>
      </c>
      <c r="M18" s="9">
        <f t="shared" ref="M18:P18" si="5">SUM(M19:M25)</f>
        <v>6582.4655870000006</v>
      </c>
      <c r="N18" s="9">
        <f t="shared" si="5"/>
        <v>36367.408960999994</v>
      </c>
      <c r="O18" s="9">
        <f t="shared" si="5"/>
        <v>32997.569658</v>
      </c>
      <c r="P18" s="11">
        <f t="shared" si="5"/>
        <v>0</v>
      </c>
    </row>
    <row r="19" spans="1:17" ht="20" customHeight="1">
      <c r="A19" s="13" t="s">
        <v>14</v>
      </c>
      <c r="B19" s="12">
        <f t="shared" ref="B19:C25" si="6">F19+H19+L19</f>
        <v>5071</v>
      </c>
      <c r="C19" s="12">
        <f t="shared" si="6"/>
        <v>609.67200000000003</v>
      </c>
      <c r="D19" s="28">
        <f t="shared" ref="D19:D25" si="7">J19+M19</f>
        <v>100</v>
      </c>
      <c r="E19" s="30">
        <f>K8</f>
        <v>5530.6720000000005</v>
      </c>
      <c r="F19" s="16">
        <v>0</v>
      </c>
      <c r="G19" s="31">
        <v>0</v>
      </c>
      <c r="H19" s="16">
        <v>50</v>
      </c>
      <c r="I19" s="31">
        <f>[1]汇总内表!F6</f>
        <v>609.67200000000003</v>
      </c>
      <c r="J19" s="31">
        <f>[1]汇总内表!F8</f>
        <v>100</v>
      </c>
      <c r="K19" s="16">
        <v>12</v>
      </c>
      <c r="L19" s="29">
        <f t="shared" ref="L19:L25" si="8">N19+O19</f>
        <v>5021</v>
      </c>
      <c r="M19" s="30">
        <f>H8-J19</f>
        <v>0</v>
      </c>
      <c r="N19" s="31">
        <f>[1]汇总内表!F10</f>
        <v>0</v>
      </c>
      <c r="O19" s="32">
        <f>[1]汇总内表!F14</f>
        <v>5021</v>
      </c>
      <c r="P19" s="17"/>
    </row>
    <row r="20" spans="1:17" ht="20" customHeight="1">
      <c r="A20" s="13" t="s">
        <v>15</v>
      </c>
      <c r="B20" s="12">
        <f t="shared" si="6"/>
        <v>4483.5</v>
      </c>
      <c r="C20" s="12">
        <f t="shared" si="6"/>
        <v>2215.65</v>
      </c>
      <c r="D20" s="28">
        <f t="shared" si="7"/>
        <v>265.5</v>
      </c>
      <c r="E20" s="30">
        <f t="shared" ref="E20:E25" si="9">K9</f>
        <v>5738.15</v>
      </c>
      <c r="F20" s="16">
        <v>74</v>
      </c>
      <c r="G20" s="31">
        <v>296</v>
      </c>
      <c r="H20" s="16">
        <v>60</v>
      </c>
      <c r="I20" s="31">
        <f>[1]汇总内表!K6</f>
        <v>1654.15</v>
      </c>
      <c r="J20" s="31">
        <f>[1]汇总内表!K8</f>
        <v>0</v>
      </c>
      <c r="K20" s="16">
        <v>30</v>
      </c>
      <c r="L20" s="29">
        <f t="shared" si="8"/>
        <v>4349.5</v>
      </c>
      <c r="M20" s="30">
        <f t="shared" ref="M20:M25" si="10">H9-J20</f>
        <v>265.5</v>
      </c>
      <c r="N20" s="31">
        <f>[1]汇总内表!K10</f>
        <v>1524</v>
      </c>
      <c r="O20" s="32">
        <f>[1]汇总内表!K14</f>
        <v>2825.5</v>
      </c>
      <c r="P20" s="17"/>
    </row>
    <row r="21" spans="1:17" ht="20" customHeight="1">
      <c r="A21" s="13" t="s">
        <v>16</v>
      </c>
      <c r="B21" s="12">
        <f t="shared" si="6"/>
        <v>9286.2189980000003</v>
      </c>
      <c r="C21" s="12">
        <f t="shared" si="6"/>
        <v>11478.104053999994</v>
      </c>
      <c r="D21" s="28">
        <f t="shared" si="7"/>
        <v>1516.6195869999999</v>
      </c>
      <c r="E21" s="30">
        <f t="shared" si="9"/>
        <v>12212.083778</v>
      </c>
      <c r="F21" s="17">
        <v>647</v>
      </c>
      <c r="G21" s="33">
        <v>4854.0000999999947</v>
      </c>
      <c r="H21" s="17">
        <v>62</v>
      </c>
      <c r="I21" s="31">
        <f>[1]汇总内表!P6</f>
        <v>5151.4843669999991</v>
      </c>
      <c r="J21" s="33">
        <f>[1]汇总内表!P8</f>
        <v>44</v>
      </c>
      <c r="K21" s="17">
        <v>25</v>
      </c>
      <c r="L21" s="29">
        <f t="shared" si="8"/>
        <v>8577.2189980000003</v>
      </c>
      <c r="M21" s="30">
        <f t="shared" si="10"/>
        <v>1472.6195869999999</v>
      </c>
      <c r="N21" s="33">
        <f>[1]汇总内表!P10</f>
        <v>1055.0472300000001</v>
      </c>
      <c r="O21" s="33">
        <f>[1]汇总内表!P14</f>
        <v>7522.1717680000011</v>
      </c>
      <c r="P21" s="17"/>
    </row>
    <row r="22" spans="1:17" ht="20" customHeight="1">
      <c r="A22" s="13" t="s">
        <v>17</v>
      </c>
      <c r="B22" s="12">
        <f t="shared" si="6"/>
        <v>13574.809498000001</v>
      </c>
      <c r="C22" s="12">
        <f t="shared" si="6"/>
        <v>35999.707970431606</v>
      </c>
      <c r="D22" s="28">
        <f t="shared" si="7"/>
        <v>2139.4499500000006</v>
      </c>
      <c r="E22" s="30">
        <f t="shared" si="9"/>
        <v>44511.647518431622</v>
      </c>
      <c r="F22" s="17">
        <v>754</v>
      </c>
      <c r="G22" s="33">
        <v>2026.7199999999953</v>
      </c>
      <c r="H22" s="17">
        <v>71</v>
      </c>
      <c r="I22" s="31">
        <f>[1]汇总内表!U6</f>
        <v>33901.287970431615</v>
      </c>
      <c r="J22" s="33">
        <f>[1]汇总内表!U8</f>
        <v>2067.7499500000008</v>
      </c>
      <c r="K22" s="17">
        <v>40</v>
      </c>
      <c r="L22" s="29">
        <f t="shared" si="8"/>
        <v>12749.809498000001</v>
      </c>
      <c r="M22" s="30">
        <f t="shared" si="10"/>
        <v>71.699999999999818</v>
      </c>
      <c r="N22" s="33">
        <f>[1]汇总内表!U10</f>
        <v>5025.0232999999998</v>
      </c>
      <c r="O22" s="33">
        <f>[1]汇总内表!U14</f>
        <v>7724.7861980000007</v>
      </c>
      <c r="P22" s="17"/>
    </row>
    <row r="23" spans="1:17" ht="20" customHeight="1">
      <c r="A23" s="13" t="s">
        <v>18</v>
      </c>
      <c r="B23" s="12">
        <f t="shared" si="6"/>
        <v>15058.414518999991</v>
      </c>
      <c r="C23" s="12">
        <f t="shared" si="6"/>
        <v>41442.813337363732</v>
      </c>
      <c r="D23" s="28">
        <f t="shared" si="7"/>
        <v>2655.7279999999996</v>
      </c>
      <c r="E23" s="30">
        <f t="shared" si="9"/>
        <v>50202.907220000088</v>
      </c>
      <c r="F23" s="17">
        <v>320</v>
      </c>
      <c r="G23" s="33">
        <v>3279.5926363636349</v>
      </c>
      <c r="H23" s="17">
        <v>43</v>
      </c>
      <c r="I23" s="31">
        <f>[1]汇总内表!Z6</f>
        <v>38163.2207010001</v>
      </c>
      <c r="J23" s="33">
        <f>[1]汇总内表!Z8</f>
        <v>2655.7279999999996</v>
      </c>
      <c r="K23" s="17">
        <v>55</v>
      </c>
      <c r="L23" s="29">
        <f t="shared" si="8"/>
        <v>14695.414518999991</v>
      </c>
      <c r="M23" s="30">
        <f t="shared" si="10"/>
        <v>0</v>
      </c>
      <c r="N23" s="33">
        <f>[1]汇总内表!Z10</f>
        <v>13718.039030999991</v>
      </c>
      <c r="O23" s="33">
        <f>[1]汇总内表!Z14</f>
        <v>977.3754879999999</v>
      </c>
      <c r="P23" s="17"/>
    </row>
    <row r="24" spans="1:17" ht="20" customHeight="1">
      <c r="A24" s="13" t="s">
        <v>19</v>
      </c>
      <c r="B24" s="12">
        <f t="shared" si="6"/>
        <v>19050.749604000001</v>
      </c>
      <c r="C24" s="12">
        <f t="shared" si="6"/>
        <v>17925.157520000001</v>
      </c>
      <c r="D24" s="28">
        <f t="shared" si="7"/>
        <v>7764.1419640000004</v>
      </c>
      <c r="E24" s="30">
        <f t="shared" si="9"/>
        <v>24120.867598000004</v>
      </c>
      <c r="F24" s="17">
        <v>323</v>
      </c>
      <c r="G24" s="33">
        <v>402.32756199999824</v>
      </c>
      <c r="H24" s="17">
        <v>56</v>
      </c>
      <c r="I24" s="31">
        <f>[1]汇总内表!AE6</f>
        <v>13213.259958000002</v>
      </c>
      <c r="J24" s="33">
        <f>[1]汇总内表!AE8</f>
        <v>3454.5719639999998</v>
      </c>
      <c r="K24" s="17">
        <v>36</v>
      </c>
      <c r="L24" s="29">
        <f t="shared" si="8"/>
        <v>18671.749604000001</v>
      </c>
      <c r="M24" s="30">
        <f t="shared" si="10"/>
        <v>4309.5700000000006</v>
      </c>
      <c r="N24" s="33">
        <f>[1]汇总内表!AE10</f>
        <v>10983.723400000001</v>
      </c>
      <c r="O24" s="33">
        <f>[1]汇总内表!AE14</f>
        <v>7688.0262039999998</v>
      </c>
      <c r="P24" s="17"/>
    </row>
    <row r="25" spans="1:17" ht="20" customHeight="1">
      <c r="A25" s="13" t="s">
        <v>20</v>
      </c>
      <c r="B25" s="12">
        <f t="shared" si="6"/>
        <v>5775.2860000000001</v>
      </c>
      <c r="C25" s="12">
        <f t="shared" si="6"/>
        <v>2586.1851000000001</v>
      </c>
      <c r="D25" s="28">
        <f t="shared" si="7"/>
        <v>1827.9760000000001</v>
      </c>
      <c r="E25" s="30">
        <f t="shared" si="9"/>
        <v>5587.4191000000001</v>
      </c>
      <c r="F25" s="17">
        <v>401</v>
      </c>
      <c r="G25" s="33">
        <v>7.9999999999999174</v>
      </c>
      <c r="H25" s="17">
        <v>74</v>
      </c>
      <c r="I25" s="31">
        <f>[1]汇总内表!AJ6</f>
        <v>2115.1091000000001</v>
      </c>
      <c r="J25" s="33">
        <f>[1]汇总内表!AJ8</f>
        <v>1364.9</v>
      </c>
      <c r="K25" s="17">
        <v>27</v>
      </c>
      <c r="L25" s="29">
        <f t="shared" si="8"/>
        <v>5300.2860000000001</v>
      </c>
      <c r="M25" s="30">
        <f t="shared" si="10"/>
        <v>463.07600000000002</v>
      </c>
      <c r="N25" s="33">
        <f>[1]汇总内表!AJ10</f>
        <v>4061.576</v>
      </c>
      <c r="O25" s="33">
        <f>[1]汇总内表!AJ14</f>
        <v>1238.71</v>
      </c>
      <c r="P25" s="17"/>
    </row>
    <row r="26" spans="1:17">
      <c r="A26" s="34" t="s">
        <v>32</v>
      </c>
      <c r="E26" s="2" t="s">
        <v>33</v>
      </c>
      <c r="H26" s="2" t="s">
        <v>34</v>
      </c>
      <c r="K26" s="2" t="s">
        <v>35</v>
      </c>
    </row>
    <row r="28" spans="1:17" ht="29.4" customHeight="1">
      <c r="A28" s="35" t="s">
        <v>36</v>
      </c>
      <c r="B28" s="35"/>
      <c r="C28" s="35"/>
      <c r="D28" s="35"/>
      <c r="E28" s="35"/>
      <c r="F28" s="35"/>
      <c r="G28" s="35"/>
      <c r="H28" s="35"/>
      <c r="I28" s="35"/>
      <c r="J28" s="35"/>
      <c r="K28" s="35"/>
      <c r="L28" s="35"/>
      <c r="M28" s="35"/>
      <c r="N28" s="35"/>
      <c r="O28" s="35"/>
      <c r="P28" s="35"/>
    </row>
    <row r="29" spans="1:17" ht="28.75" customHeight="1">
      <c r="A29" s="35" t="s">
        <v>37</v>
      </c>
      <c r="B29" s="35"/>
      <c r="C29" s="35"/>
      <c r="D29" s="35"/>
      <c r="E29" s="35"/>
      <c r="F29" s="35"/>
      <c r="G29" s="35"/>
      <c r="H29" s="35"/>
      <c r="I29" s="35"/>
      <c r="J29" s="35"/>
      <c r="K29" s="35"/>
      <c r="L29" s="35"/>
      <c r="M29" s="35"/>
      <c r="N29" s="35"/>
      <c r="O29" s="35"/>
      <c r="P29" s="35"/>
    </row>
    <row r="30" spans="1:17">
      <c r="A30" s="36" t="s">
        <v>38</v>
      </c>
      <c r="B30" s="36"/>
      <c r="C30" s="36"/>
      <c r="D30" s="36"/>
      <c r="E30" s="36"/>
      <c r="F30" s="36"/>
      <c r="G30" s="36"/>
      <c r="H30" s="36"/>
      <c r="I30" s="36"/>
      <c r="J30" s="36"/>
      <c r="K30" s="36"/>
      <c r="L30" s="36"/>
      <c r="M30" s="36"/>
      <c r="N30" s="36"/>
      <c r="O30" s="36"/>
      <c r="P30" s="36"/>
    </row>
    <row r="31" spans="1:17">
      <c r="A31" s="36" t="s">
        <v>39</v>
      </c>
      <c r="B31" s="36"/>
      <c r="C31" s="36"/>
      <c r="D31" s="36"/>
      <c r="E31" s="36"/>
      <c r="F31" s="36"/>
      <c r="G31" s="36"/>
      <c r="H31" s="36"/>
      <c r="I31" s="36"/>
      <c r="J31" s="36"/>
      <c r="K31" s="36"/>
      <c r="L31" s="36"/>
      <c r="M31" s="36"/>
      <c r="N31" s="36"/>
      <c r="O31" s="36"/>
      <c r="P31" s="36"/>
    </row>
    <row r="32" spans="1:17" ht="28.75" customHeight="1">
      <c r="A32" s="35" t="s">
        <v>40</v>
      </c>
      <c r="B32" s="35"/>
      <c r="C32" s="35"/>
      <c r="D32" s="35"/>
      <c r="E32" s="35"/>
      <c r="F32" s="35"/>
      <c r="G32" s="35"/>
      <c r="H32" s="35"/>
      <c r="I32" s="35"/>
      <c r="J32" s="35"/>
      <c r="K32" s="35"/>
      <c r="L32" s="35"/>
      <c r="M32" s="35"/>
      <c r="N32" s="35"/>
      <c r="O32" s="35"/>
      <c r="P32" s="35"/>
    </row>
    <row r="33" spans="1:16" ht="29.4" customHeight="1">
      <c r="A33" s="35" t="s">
        <v>41</v>
      </c>
      <c r="B33" s="35"/>
      <c r="C33" s="35"/>
      <c r="D33" s="35"/>
      <c r="E33" s="35"/>
      <c r="F33" s="35"/>
      <c r="G33" s="35"/>
      <c r="H33" s="35"/>
      <c r="I33" s="35"/>
      <c r="J33" s="35"/>
      <c r="K33" s="35"/>
      <c r="L33" s="35"/>
      <c r="M33" s="35"/>
      <c r="N33" s="35"/>
      <c r="O33" s="35"/>
      <c r="P33" s="35"/>
    </row>
    <row r="34" spans="1:16">
      <c r="A34" s="36"/>
      <c r="B34" s="36"/>
      <c r="C34" s="36"/>
      <c r="D34" s="36"/>
      <c r="E34" s="36"/>
      <c r="F34" s="36"/>
      <c r="G34" s="36"/>
      <c r="H34" s="36"/>
      <c r="I34" s="36"/>
      <c r="J34" s="36"/>
      <c r="K34" s="36"/>
      <c r="L34" s="36"/>
      <c r="M34" s="36"/>
      <c r="N34" s="36"/>
      <c r="O34" s="36"/>
    </row>
    <row r="35" spans="1:16">
      <c r="A35" s="37"/>
      <c r="B35" s="37"/>
      <c r="C35" s="37"/>
      <c r="D35" s="37"/>
      <c r="E35" s="37"/>
      <c r="F35" s="37"/>
      <c r="G35" s="37"/>
      <c r="H35" s="37"/>
      <c r="I35" s="37"/>
      <c r="J35" s="37"/>
      <c r="K35" s="37"/>
      <c r="L35" s="37"/>
      <c r="M35" s="37"/>
      <c r="N35" s="37"/>
      <c r="O35" s="37"/>
    </row>
    <row r="36" spans="1:16">
      <c r="A36" s="37"/>
      <c r="B36" s="37"/>
      <c r="C36" s="37"/>
      <c r="D36" s="37"/>
      <c r="E36" s="37"/>
      <c r="F36" s="37"/>
      <c r="G36" s="37"/>
      <c r="H36" s="37"/>
      <c r="I36" s="37"/>
      <c r="J36" s="37"/>
      <c r="K36" s="37"/>
      <c r="L36" s="37"/>
      <c r="M36" s="37"/>
      <c r="N36" s="37"/>
      <c r="O36" s="37"/>
    </row>
    <row r="38" spans="1:16">
      <c r="K38" s="38"/>
    </row>
  </sheetData>
  <mergeCells count="27">
    <mergeCell ref="A34:O34"/>
    <mergeCell ref="A35:O35"/>
    <mergeCell ref="A36:O36"/>
    <mergeCell ref="A28:P28"/>
    <mergeCell ref="A29:P29"/>
    <mergeCell ref="A30:P30"/>
    <mergeCell ref="A31:P31"/>
    <mergeCell ref="A32:P32"/>
    <mergeCell ref="A33:P33"/>
    <mergeCell ref="J5:L5"/>
    <mergeCell ref="M5:O5"/>
    <mergeCell ref="A15:A17"/>
    <mergeCell ref="B15:P15"/>
    <mergeCell ref="B16:E16"/>
    <mergeCell ref="F16:G16"/>
    <mergeCell ref="H16:J16"/>
    <mergeCell ref="K16:P16"/>
    <mergeCell ref="A1:P1"/>
    <mergeCell ref="M3:O3"/>
    <mergeCell ref="A4:A6"/>
    <mergeCell ref="B4:B6"/>
    <mergeCell ref="C4:C6"/>
    <mergeCell ref="D4:D6"/>
    <mergeCell ref="E4:O4"/>
    <mergeCell ref="P4:P6"/>
    <mergeCell ref="E5:F5"/>
    <mergeCell ref="G5:I5"/>
  </mergeCells>
  <phoneticPr fontId="3"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概览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二熊</dc:creator>
  <cp:lastModifiedBy>二熊</cp:lastModifiedBy>
  <dcterms:created xsi:type="dcterms:W3CDTF">2021-06-25T10:45:06Z</dcterms:created>
  <dcterms:modified xsi:type="dcterms:W3CDTF">2021-06-25T10:46:10Z</dcterms:modified>
</cp:coreProperties>
</file>