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tabRatio="500"/>
  </bookViews>
  <sheets>
    <sheet name="专项债资金平衡简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<sst xmlns="http://schemas.openxmlformats.org/spreadsheetml/2006/main" count="26" uniqueCount="24">
  <si>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附件4：</t>
  </si>
  <si>
    <t>泸定县专项债券项目资金平衡简表</t>
  </si>
  <si>
    <t xml:space="preserve">编制单位：泸定县财政局 </t>
  </si>
  <si>
    <t>单位：万元</t>
  </si>
  <si>
    <t>序号</t>
  </si>
  <si>
    <t>项目名称</t>
  </si>
  <si>
    <t>项目主管部门</t>
  </si>
  <si>
    <t>项目总投资</t>
  </si>
  <si>
    <t>拟发行专项债</t>
  </si>
  <si>
    <t>债券期限
(年)</t>
  </si>
  <si>
    <t>还本付息总额</t>
  </si>
  <si>
    <t>项目预期总收益</t>
  </si>
  <si>
    <t>收益覆盖倍数
(倍)</t>
  </si>
  <si>
    <t>资金是否平衡</t>
  </si>
  <si>
    <t>备注</t>
  </si>
  <si>
    <t>川藏铁路泸定站交通枢纽中心建设项目</t>
  </si>
  <si>
    <t>泸定县住房和城乡建设局</t>
  </si>
  <si>
    <t>泸定县城中村改造项目（二期）</t>
  </si>
  <si>
    <t>泸定顺民城市运营管理有限公司</t>
  </si>
  <si>
    <t>泸定县城中村改造项目（一期）</t>
  </si>
  <si>
    <t>泸定县城污水处理厂提标改造及配套主干管网改造项目</t>
  </si>
  <si>
    <t>合计</t>
  </si>
  <si>
    <t>—</t>
  </si>
  <si>
    <t xml:space="preserve">    填表说明：1) 公式自动计算（还本付息、覆盖倍数、平衡判定）；2) 还本付息按本金＋利息（按债券发行利率与还本计划填列；3) 收益覆盖倍数＝项目预期总收益÷还本付息总额≥1.1 视为实现融资自求平衡。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</si>
</sst>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</font>
    <font>
      <sz val="11"/>
      <name val="宋体"/>
      <charset val="134"/>
    </font>
    <font>
      <sz val="12"/>
      <name val="方正仿宋简体"/>
      <charset val="134"/>
    </font>
    <font>
      <sz val="11"/>
      <name val="方正小标宋简体"/>
      <charset val="134"/>
    </font>
    <font>
      <sz val="16"/>
      <name val="方正小标宋简体"/>
      <charset val="134"/>
    </font>
    <font>
      <b/>
      <sz val="12"/>
      <name val="方正仿宋简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5" topLeftCell="A6" activePane="bottomLeft" state="frozen"/>
      <selection/>
      <selection pane="bottomLeft" activeCell="A7" sqref="$A7:$XFD7"/>
    </sheetView>
  </sheetViews>
  <sheetFormatPr defaultColWidth="9" defaultRowHeight="13.5"/>
  <cols>
    <col min="1" max="1" width="6" style="1" customWidth="1"/>
    <col min="2" max="2" width="26" style="1" customWidth="1"/>
    <col min="3" max="3" width="16" style="1" customWidth="1"/>
    <col min="4" max="4" width="13" style="1" customWidth="1"/>
    <col min="5" max="5" width="11.4416666666667" style="1" customWidth="1"/>
    <col min="6" max="6" width="10.1083333333333" style="1" customWidth="1"/>
    <col min="7" max="7" width="10.6583333333333" style="1" customWidth="1"/>
    <col min="8" max="8" width="12" style="1" customWidth="1"/>
    <col min="9" max="9" width="10" style="1" customWidth="1"/>
    <col min="10" max="10" width="10.8916666666667" style="1" customWidth="1"/>
    <col min="11" max="11" width="12.55" style="1" customWidth="1"/>
    <col min="12" max="16384" width="9" style="1"/>
  </cols>
  <sheetData>
    <row r="1" ht="16.5" customHeight="1" spans="1:11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6.5" customHeight="1" spans="1:11">
      <c r="A3" s="5"/>
      <c r="B3" s="3"/>
      <c r="C3" s="3"/>
      <c r="D3" s="3"/>
      <c r="E3" s="3"/>
      <c r="F3" s="3"/>
      <c r="G3" s="3"/>
      <c r="H3" s="3"/>
      <c r="I3" s="3"/>
      <c r="J3" s="3"/>
      <c r="K3" s="3"/>
    </row>
    <row r="4" ht="19.5" customHeight="1" spans="1:1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 t="s">
        <v>3</v>
      </c>
    </row>
    <row r="5" ht="48.75" customHeight="1" spans="1:11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ht="39.75" customHeight="1" spans="1:11">
      <c r="A6" s="8">
        <v>1</v>
      </c>
      <c r="B6" s="8" t="s">
        <v>15</v>
      </c>
      <c r="C6" s="8" t="s">
        <v>16</v>
      </c>
      <c r="D6" s="9">
        <v>16954</v>
      </c>
      <c r="E6" s="9">
        <v>11000</v>
      </c>
      <c r="F6" s="8">
        <v>30</v>
      </c>
      <c r="G6" s="9">
        <f>E6+E6*0.026*F6</f>
        <v>19580</v>
      </c>
      <c r="H6" s="9">
        <v>20138.2</v>
      </c>
      <c r="I6" s="14">
        <f>IF(OR(H6="",G6=""),"",H6/G6)</f>
        <v>1.02850868232891</v>
      </c>
      <c r="J6" s="7" t="str">
        <f>IF(I6="","",IF(I6&gt;=1.1,"总体平衡","总体需补充"))</f>
        <v>总体需补充</v>
      </c>
      <c r="K6" s="15"/>
    </row>
    <row r="7" ht="48" customHeight="1" spans="1:11">
      <c r="A7" s="8">
        <v>2</v>
      </c>
      <c r="B7" s="8" t="s">
        <v>17</v>
      </c>
      <c r="C7" s="8" t="s">
        <v>18</v>
      </c>
      <c r="D7" s="9">
        <v>45602.71</v>
      </c>
      <c r="E7" s="9">
        <v>32000</v>
      </c>
      <c r="F7" s="8">
        <v>10</v>
      </c>
      <c r="G7" s="9">
        <f>E7+E7*0.025*F7</f>
        <v>40000</v>
      </c>
      <c r="H7" s="9">
        <v>51178</v>
      </c>
      <c r="I7" s="14">
        <f>IF(OR(H7="",G7=""),"",H7/G7)</f>
        <v>1.27945</v>
      </c>
      <c r="J7" s="7" t="str">
        <f>IF(I7="","",IF(I7&gt;=1.1,"总体平衡","总体需补充"))</f>
        <v>总体平衡</v>
      </c>
      <c r="K7" s="15"/>
    </row>
    <row r="8" ht="39.75" customHeight="1" spans="1:11">
      <c r="A8" s="8">
        <v>3</v>
      </c>
      <c r="B8" s="8" t="s">
        <v>19</v>
      </c>
      <c r="C8" s="8" t="s">
        <v>16</v>
      </c>
      <c r="D8" s="9">
        <v>54131.85</v>
      </c>
      <c r="E8" s="9">
        <v>34000</v>
      </c>
      <c r="F8" s="8">
        <v>20</v>
      </c>
      <c r="G8" s="9">
        <f>E8+E8*0.032*F8</f>
        <v>55760</v>
      </c>
      <c r="H8" s="9">
        <v>127194.28</v>
      </c>
      <c r="I8" s="14">
        <f>IF(OR(H8="",G8=""),"",H8/G8)</f>
        <v>2.28110258249641</v>
      </c>
      <c r="J8" s="7" t="str">
        <f>IF(I8="","",IF(I8&gt;=1.1,"总体平衡","总体需补充"))</f>
        <v>总体平衡</v>
      </c>
      <c r="K8" s="15"/>
    </row>
    <row r="9" ht="47" customHeight="1" spans="1:11">
      <c r="A9" s="8">
        <v>4</v>
      </c>
      <c r="B9" s="8" t="s">
        <v>20</v>
      </c>
      <c r="C9" s="8" t="s">
        <v>16</v>
      </c>
      <c r="D9" s="9">
        <v>9680</v>
      </c>
      <c r="E9" s="9">
        <v>7700</v>
      </c>
      <c r="F9" s="8">
        <v>20</v>
      </c>
      <c r="G9" s="9">
        <f>E9+E9*0.032*F9</f>
        <v>12628</v>
      </c>
      <c r="H9" s="9">
        <v>14005</v>
      </c>
      <c r="I9" s="14">
        <f>IF(OR(H9="",G9=""),"",H9/G9)</f>
        <v>1.10904339562876</v>
      </c>
      <c r="J9" s="7" t="str">
        <f>IF(I9="","",IF(I9&gt;=1.1,"总体平衡","总体需补充"))</f>
        <v>总体平衡</v>
      </c>
      <c r="K9" s="15"/>
    </row>
    <row r="10" ht="39.75" customHeight="1" spans="1:11">
      <c r="A10" s="7" t="s">
        <v>21</v>
      </c>
      <c r="B10" s="7"/>
      <c r="C10" s="7"/>
      <c r="D10" s="10">
        <f>SUM(D6:D9)</f>
        <v>126368.56</v>
      </c>
      <c r="E10" s="10">
        <f>SUM(E6:E9)</f>
        <v>84700</v>
      </c>
      <c r="F10" s="7" t="s">
        <v>22</v>
      </c>
      <c r="G10" s="10">
        <f>SUM(G6:G9)</f>
        <v>127968</v>
      </c>
      <c r="H10" s="10">
        <f>SUM(H6:H9)</f>
        <v>212515.48</v>
      </c>
      <c r="I10" s="16"/>
      <c r="J10" s="7" t="str">
        <f>IF(I10="","",IF(I10&gt;=1.1,"总体平衡","总体需补充"))</f>
        <v/>
      </c>
      <c r="K10" s="17"/>
    </row>
    <row r="11" ht="9.75" customHeight="1" spans="1:11">
      <c r="A11" s="11"/>
      <c r="B11" s="11"/>
      <c r="C11" s="11"/>
      <c r="D11" s="12"/>
      <c r="E11" s="12"/>
      <c r="F11" s="11"/>
      <c r="G11" s="12"/>
      <c r="H11" s="12"/>
      <c r="I11" s="18"/>
      <c r="J11" s="11"/>
      <c r="K11" s="19"/>
    </row>
    <row r="12" ht="45.75" customHeight="1" spans="1:11">
      <c r="A12" s="13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mergeCells count="3">
    <mergeCell ref="A1:B1"/>
    <mergeCell ref="A2:K2"/>
    <mergeCell ref="A12:K12"/>
  </mergeCells>
  <pageMargins left="0.751388888888889" right="0.751388888888889" top="1" bottom="1" header="0.511811023622047" footer="0.511811023622047"/>
  <pageSetup paperSize="1" scale="89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专项债资金平衡简表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cp:revision>1</cp:revision>
  <dcterms:created xsi:type="dcterms:W3CDTF">2026-10-16T16:29:00Z</dcterms:created>
  <dcterms:modified xsi:type="dcterms:W3CDTF">2026-10-28T06:52:11Z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D1F0D4F43FF844D5A19F4B4EAC09B070_13</vt:lpwstr>
  </property>
  <property fmtid="{D5CDD505-2E9C-101B-9397-08002B2CF9AE}" pid="4" name="KSOProductBuildVer">
    <vt:lpwstr>2052-12.1.0.18608</vt:lpwstr>
  </property>
</Properties>
</file>